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updateLinks="always"/>
  <mc:AlternateContent xmlns:mc="http://schemas.openxmlformats.org/markup-compatibility/2006">
    <mc:Choice Requires="x15">
      <x15ac:absPath xmlns:x15ac="http://schemas.microsoft.com/office/spreadsheetml/2010/11/ac" url="C:\d\Solwis\aaprojekty\ppoż\wariancje\"/>
    </mc:Choice>
  </mc:AlternateContent>
  <xr:revisionPtr revIDLastSave="0" documentId="8_{5FDE3F61-5B60-4040-A015-765F58201727}" xr6:coauthVersionLast="45" xr6:coauthVersionMax="45" xr10:uidLastSave="{00000000-0000-0000-0000-000000000000}"/>
  <bookViews>
    <workbookView xWindow="-120" yWindow="-120" windowWidth="20730" windowHeight="11160" tabRatio="481" xr2:uid="{00000000-000D-0000-FFFF-FFFF00000000}"/>
  </bookViews>
  <sheets>
    <sheet name="dane projektu" sheetId="1" r:id="rId1"/>
    <sheet name="1obliczenia" sheetId="2" state="hidden" r:id="rId2"/>
    <sheet name="obiekty - legenda" sheetId="3" r:id="rId3"/>
  </sheets>
  <externalReferences>
    <externalReference r:id="rId4"/>
  </externalReferences>
  <calcPr calcId="18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G2" i="2" l="1"/>
  <c r="W2" i="2"/>
  <c r="C2" i="2"/>
  <c r="W1" i="2"/>
  <c r="C1" i="2"/>
  <c r="AF2" i="2" l="1"/>
  <c r="AF4" i="2" s="1"/>
  <c r="AI2" i="2" s="1"/>
  <c r="B52" i="1" s="1"/>
  <c r="AH2" i="2" l="1"/>
  <c r="AM2" i="2" l="1"/>
  <c r="AN2" i="2" s="1"/>
  <c r="AJ2" i="2" s="1"/>
  <c r="B53" i="1" l="1"/>
  <c r="AK2" i="2" s="1"/>
</calcChain>
</file>

<file path=xl/sharedStrings.xml><?xml version="1.0" encoding="utf-8"?>
<sst xmlns="http://schemas.openxmlformats.org/spreadsheetml/2006/main" count="133" uniqueCount="124">
  <si>
    <t>Arkusz danych do opracowania projektu ppoż mikroinstalacji PV</t>
  </si>
  <si>
    <t>zmienna</t>
  </si>
  <si>
    <t>wartość</t>
  </si>
  <si>
    <t>komentarz / przykłady</t>
  </si>
  <si>
    <t>dane dot. Obiektu i inwestora</t>
  </si>
  <si>
    <t>nazwa lub imię i nazwisko oraz adres inwestora</t>
  </si>
  <si>
    <t>nr telefonu do inwestora</t>
  </si>
  <si>
    <t>adres montażu</t>
  </si>
  <si>
    <t>adres do korespondencji (jeśli inny niż adres montażu)</t>
  </si>
  <si>
    <t>nr działki i obręb (w przypadku obiektów bez nadanego adresu)</t>
  </si>
  <si>
    <t>tylko w przypadku obiektów bez nadanego jeszcze adresu</t>
  </si>
  <si>
    <t>budynek mieszkalny jednorodzinny</t>
  </si>
  <si>
    <t xml:space="preserve">kliknij obok w komórce B14 aby wybrać z listy. Pełna rozpiska w arkuszu "obiekty - legenda". </t>
  </si>
  <si>
    <t>sposób wykorzystania obiektu/ów (tylko jeśli wybrano "inny" powyżej)</t>
  </si>
  <si>
    <t>NIE DOTYCZY - budynek mieszkalny jednorodzinny lub falownik na zewnątrz budynku</t>
  </si>
  <si>
    <t>liczba kondygnacji</t>
  </si>
  <si>
    <t>(jeśli instalacja na gruncie wpisz "nie dotyczy")</t>
  </si>
  <si>
    <t>w tym kondygnacji podziemnych</t>
  </si>
  <si>
    <t>czy obiekt posiada instrukcję bezpieczeństwa ppoż ? (TAK / NIE)</t>
  </si>
  <si>
    <t>NIE</t>
  </si>
  <si>
    <t>Taka instrukcja jest obowiązkowa wobec obiektów powyżej 1000 m³ (innych niż budynki mieszkalne jednorodzinne) - należy spytać o nią inwestora i przesłać najlepiej przed montażem do konsultacji</t>
  </si>
  <si>
    <t>Czy w obiekcie znajdują się strefy zagrożenia wybuchem (np. składowane są gazy techniczne lub strefy te są ujęte w instrukcji bezpieczeństwa ppoż obiektu) ? (TAK / NIE)</t>
  </si>
  <si>
    <t>Dotyczy np. stacji paliw ale też różnego rodzaju magazynów, gdzie składuje się gazy techniczne do spawania itp.</t>
  </si>
  <si>
    <t>dane dot. Instalacji i instalatora</t>
  </si>
  <si>
    <t>nazwa i adres Wykonawcy</t>
  </si>
  <si>
    <t>nr telefonu do Wykonawcy</t>
  </si>
  <si>
    <t>telefon kontaktowy do wykonawcy w sytuacji awaryjnej / pożarowej</t>
  </si>
  <si>
    <t>na ten adres wysyłana jest kopia podpisanego przez rzeczoznawcę projektu oraz faktura VAT</t>
  </si>
  <si>
    <t>imię i nazwisko projektanta/instalatora (osoba podpisująca zgłoszenie do zakładu energetycznego)</t>
  </si>
  <si>
    <t>wystarczający jest poziom uprawnień wymagany do zgłoszenia mikroinstalacji (SEP / UDT / UB)</t>
  </si>
  <si>
    <t>nr. uprawnień projektanta/instalatora (osoba podpisująca zgłoszenie do zakładu energetycznego)</t>
  </si>
  <si>
    <t>na ten adres wysyłana jest wiadomość email inaugurująca procedurę podpisu elektronicznego</t>
  </si>
  <si>
    <t>na ten numer wysyłany jest kod SMS do podpisu elektronicznego</t>
  </si>
  <si>
    <t>data opracowania</t>
  </si>
  <si>
    <t>moc instalacji [kWp]</t>
  </si>
  <si>
    <t>sama cyfra - moc instalacji na modułach np.: 9,86</t>
  </si>
  <si>
    <t>producent i nazwa systemu montażowego</t>
  </si>
  <si>
    <t>producent i dokładny model stosowanych modułów PV</t>
  </si>
  <si>
    <t>Miejsce montażu modułów PV:</t>
  </si>
  <si>
    <t>dach budynku mieszkalnego jednorodzinnego / dach budynku gospodarczego / wiata / konstrukcja na gruncie</t>
  </si>
  <si>
    <t>producent i konkretny model falownika</t>
  </si>
  <si>
    <t>moc maksymalna AC (wyjściowa falownika)</t>
  </si>
  <si>
    <t>Miejsce montażu falownika :</t>
  </si>
  <si>
    <t>Kondygnacja montażu falownika:</t>
  </si>
  <si>
    <t>np. piwnica (-1), parter (0), poddasze</t>
  </si>
  <si>
    <t>okablowanie solarne: producent, typ i przekrój</t>
  </si>
  <si>
    <t>złączki DC: producent i typ</t>
  </si>
  <si>
    <t>uwaga na kompatybilność złączek solarnych ! =&gt;</t>
  </si>
  <si>
    <t>https://www.solwis.pl/nie-ma-kompatybilnych-zlaczek-solarnych</t>
  </si>
  <si>
    <t>okablowanie AC: typ i przekrój</t>
  </si>
  <si>
    <t>ochronniki przepięciowe AC i DC / RCD (jeśli stosowane)</t>
  </si>
  <si>
    <t>np. ograniczniki przepięć DC: TYP 1+2, ogranicznik przepięć AC: TYP 1+2, wyłącznik różnicowo-prądowy AC 100mA</t>
  </si>
  <si>
    <t>optymalizatory z funkcją ppoż (jeśli zamontowano)</t>
  </si>
  <si>
    <t>sposób rozłączania strony DC</t>
  </si>
  <si>
    <t>np. rozłącznik DC 1000V wbudowany w falownik, optymalizatory SolarEdge, rozłącznik automatyczny DC Projoy</t>
  </si>
  <si>
    <t>Zabezpieczenie nadprądowe AC</t>
  </si>
  <si>
    <r>
      <rPr>
        <sz val="11"/>
        <color rgb="FFFF0000"/>
        <rFont val="Calibri"/>
        <family val="2"/>
        <charset val="238"/>
      </rPr>
      <t>Tego arkusza</t>
    </r>
    <r>
      <rPr>
        <b/>
        <sz val="11"/>
        <color rgb="FFFF0000"/>
        <rFont val="Calibri"/>
        <family val="2"/>
        <charset val="238"/>
      </rPr>
      <t xml:space="preserve"> NIE</t>
    </r>
    <r>
      <rPr>
        <sz val="11"/>
        <color rgb="FFFF0000"/>
        <rFont val="Calibri"/>
        <family val="2"/>
        <charset val="238"/>
      </rPr>
      <t xml:space="preserve"> uzupełniamy</t>
    </r>
  </si>
  <si>
    <t>Ib</t>
  </si>
  <si>
    <t>moc*1000</t>
  </si>
  <si>
    <t>In</t>
  </si>
  <si>
    <t>min. przekrój AC</t>
  </si>
  <si>
    <t>strefy zagrożenia wybuchem</t>
  </si>
  <si>
    <t>na końcu zmienić rodzaj danych na tekstowe</t>
  </si>
  <si>
    <t>rodzaje obiektów:</t>
  </si>
  <si>
    <t>Obowiązek PWP:</t>
  </si>
  <si>
    <t>TAK</t>
  </si>
  <si>
    <t>instalacja posadowiona na gruncie / wiacie (falownik pod modułami)</t>
  </si>
  <si>
    <t>TAK - jeśli falownik jest w środku obiektu, potrzebne będzie automatyczne rozłączanie strony DC na wejściu przewodów solarnych do obiektu</t>
  </si>
  <si>
    <t>inne</t>
  </si>
  <si>
    <t>NIE (strefa pożarowa nie przekracza 1000 m³ i brak stref zagrożenia wybuchem)</t>
  </si>
  <si>
    <t>zmienić rodzaj danych na ogólne</t>
  </si>
  <si>
    <t>Standardowe prądy znamionowe to szereg: 6 A, 10 A, 16 A, 20 A, 25 A, 32 A, 40 A, 50 A, 63 A, 80 A, 100 A, 125 A</t>
  </si>
  <si>
    <t>I2</t>
  </si>
  <si>
    <t>Iz</t>
  </si>
  <si>
    <t>instrukcja bezpieczeństwa pożarowego</t>
  </si>
  <si>
    <t>do faktury, jeśli faktura będzie na osobę fizyczną, zostaw puste</t>
  </si>
  <si>
    <t>może być data bieżąca lub wsteczna</t>
  </si>
  <si>
    <t>jeśli producent jest nieokreślony to sam rodzaj np. "konstrukcja na dwugwintach na blachodachówkę" itp.</t>
  </si>
  <si>
    <t>np. typu H1Z2Z2-K 4mm2 lub Helukabel, SOLARFLEX-X PV1-F, 4 mm²</t>
  </si>
  <si>
    <t xml:space="preserve">np. B20, </t>
  </si>
  <si>
    <t>np. YKY 5x4 mm² =&gt; patrz poniżej obliczenia pomocnicze =&gt; uwaga obliczenia są ustandaryzowane dla okablowania YKY, zastosowanie np. YKXS pozwoli na wykorzystanie niższych przekrojów względem obliczeń</t>
  </si>
  <si>
    <t>technologia akumulatora (jeśli zainstalowano)</t>
  </si>
  <si>
    <r>
      <t>dotyczy tylko obiektów</t>
    </r>
    <r>
      <rPr>
        <sz val="12"/>
        <color rgb="FFFF0000"/>
        <rFont val="Calibri"/>
        <family val="2"/>
        <charset val="238"/>
      </rPr>
      <t xml:space="preserve"> "innych" z pola B14.</t>
    </r>
    <r>
      <rPr>
        <sz val="12"/>
        <rFont val="Calibri"/>
        <family val="2"/>
        <charset val="238"/>
      </rPr>
      <t xml:space="preserve"> Wpisujemy sposób użytkowania np. sklep, obiekt usługowy, magazyn (czego), budynek gospodarczy, warsztat samochodowy, warsztat stolarski, spichlerz itp.</t>
    </r>
  </si>
  <si>
    <r>
      <t xml:space="preserve">Obowiązek jest ustanowiony dla wszystkich obiektów </t>
    </r>
    <r>
      <rPr>
        <b/>
        <sz val="12"/>
        <color rgb="FF000000"/>
        <rFont val="Calibri"/>
        <family val="2"/>
        <charset val="238"/>
      </rPr>
      <t>innych</t>
    </r>
    <r>
      <rPr>
        <sz val="12"/>
        <color rgb="FF000000"/>
        <rFont val="Calibri"/>
        <family val="2"/>
        <charset val="238"/>
      </rPr>
      <t xml:space="preserve"> niż budynek mieszkalny jednorodzinny, dla których kubatura </t>
    </r>
    <r>
      <rPr>
        <b/>
        <sz val="12"/>
        <color rgb="FF000000"/>
        <rFont val="Calibri"/>
        <family val="2"/>
        <charset val="238"/>
      </rPr>
      <t>strefy</t>
    </r>
    <r>
      <rPr>
        <sz val="12"/>
        <color rgb="FF000000"/>
        <rFont val="Calibri"/>
        <family val="2"/>
        <charset val="238"/>
      </rPr>
      <t xml:space="preserve"> pożarowej jest wyższa niż 1000 m³. Strefa pożarowa to więcej niż sam budynek - granicą strefy jest ściana oddzielnia ppoż (nie każdy budynek taką ścianę posiada) lub odległość od innych budynków - min. 8 m w zależności od wysokości i innych czynników.</t>
    </r>
  </si>
  <si>
    <r>
      <t>pomocniczo:</t>
    </r>
    <r>
      <rPr>
        <sz val="12"/>
        <color rgb="FF000000"/>
        <rFont val="Calibri"/>
        <family val="2"/>
        <charset val="238"/>
      </rPr>
      <t xml:space="preserve"> wyliczenie min. wartości zab. AC</t>
    </r>
  </si>
  <si>
    <t>jeśli brak, pozostaw puste</t>
  </si>
  <si>
    <t>technologia akumulatorowa</t>
  </si>
  <si>
    <t>LiFePO4</t>
  </si>
  <si>
    <t>Li-ion (wybuchowe)</t>
  </si>
  <si>
    <t>kwasowo-ołowiowe</t>
  </si>
  <si>
    <t>inne niewybuchowe (Ni-CD, Ni-MH)</t>
  </si>
  <si>
    <t>inne: przejdź do arkusza "obiekty - legenda" i wpisz w komórce G6 zamieniając ten tekst</t>
  </si>
  <si>
    <r>
      <t>akumulator (model i</t>
    </r>
    <r>
      <rPr>
        <b/>
        <sz val="12"/>
        <color rgb="FF000000"/>
        <rFont val="Calibri"/>
        <family val="2"/>
        <charset val="238"/>
      </rPr>
      <t xml:space="preserve"> pojemność</t>
    </r>
    <r>
      <rPr>
        <sz val="12"/>
        <color rgb="FF000000"/>
        <rFont val="Calibri"/>
        <family val="2"/>
        <charset val="238"/>
      </rPr>
      <t>)</t>
    </r>
  </si>
  <si>
    <t>1. Uzupełnij dane do projektu</t>
  </si>
  <si>
    <t>lokalizacja przycisków PWP (jeśli istnieją na obiekcie)</t>
  </si>
  <si>
    <t>lokalizacja głównego wyłącznika prądu dla obiektu (na zewnątrz)</t>
  </si>
  <si>
    <t>np.: złącze kablowe na ścianie budynku, zabezpieczenie przedlicznikowe w granicy działki, brak (przyłącze napowietrzne), w innym budynku: …..</t>
  </si>
  <si>
    <t>typowo: przy głównym wejściu do obiektu</t>
  </si>
  <si>
    <t>np. na dachu / na elewacji zewnętrznej wg. rysunku</t>
  </si>
  <si>
    <t>lokalizacja atutomatycznych rozłączników DC (jeśli zamontowano)</t>
  </si>
  <si>
    <r>
      <t>pomocniczo:</t>
    </r>
    <r>
      <rPr>
        <sz val="12"/>
        <color rgb="FF000000"/>
        <rFont val="Calibri"/>
        <family val="2"/>
        <charset val="238"/>
      </rPr>
      <t xml:space="preserve"> wyliczenie min. przekroju przewodu AC dla danego sposobu ułożenia (domyślnie B2)</t>
    </r>
  </si>
  <si>
    <t>obliczenia - min. przekrój AC</t>
  </si>
  <si>
    <t>1,11*Ib</t>
  </si>
  <si>
    <t>obliczenia - In</t>
  </si>
  <si>
    <t>3. Masz problem ? Zadzwoń: 728087956</t>
  </si>
  <si>
    <t>(nie edytujemy bez potrzeby - pole obliczeniowe dla falownika 3 faz), uwzględnia zapas temperaturowy 11% dla wył. instalacyjnych B, C, D. Nadpisz jeśli dobierasz mniejsze (np. bez zapasu temperaturowego)</t>
  </si>
  <si>
    <r>
      <t>rodzaj obiektu (</t>
    </r>
    <r>
      <rPr>
        <sz val="12"/>
        <color rgb="FFFF0000"/>
        <rFont val="Calibri"/>
        <family val="2"/>
        <charset val="238"/>
      </rPr>
      <t>wybierz z listy</t>
    </r>
    <r>
      <rPr>
        <sz val="12"/>
        <color rgb="FF000000"/>
        <rFont val="Calibri"/>
        <family val="2"/>
        <charset val="238"/>
      </rPr>
      <t>)</t>
    </r>
  </si>
  <si>
    <r>
      <t>obowiązek stosowania Przeciwpożarowego Wyłącznika Prądu (PWP) - (</t>
    </r>
    <r>
      <rPr>
        <sz val="12"/>
        <color rgb="FFFF0000"/>
        <rFont val="Calibri"/>
        <family val="2"/>
        <charset val="238"/>
      </rPr>
      <t>wybierz z listy</t>
    </r>
    <r>
      <rPr>
        <sz val="12"/>
        <color rgb="FF000000"/>
        <rFont val="Calibri"/>
        <family val="2"/>
        <charset val="238"/>
      </rPr>
      <t>)</t>
    </r>
  </si>
  <si>
    <r>
      <t>sama cyfra</t>
    </r>
    <r>
      <rPr>
        <sz val="12"/>
        <color rgb="FF000000"/>
        <rFont val="Calibri"/>
        <family val="2"/>
        <charset val="238"/>
      </rPr>
      <t xml:space="preserve"> - moc falownika po stronie AC, przykład: 10 - wykorzystywane do obliczeń pomocniczych zabezpieczeń i przewodów</t>
    </r>
  </si>
  <si>
    <r>
      <t>pomieszczenie wewnątrz budynku mieszkalnego jednorodzinnego: "</t>
    </r>
    <r>
      <rPr>
        <sz val="12"/>
        <color rgb="FFFF0000"/>
        <rFont val="Calibri"/>
        <family val="2"/>
        <charset val="238"/>
      </rPr>
      <t>nazwa pomieszczenia</t>
    </r>
    <r>
      <rPr>
        <sz val="12"/>
        <color rgb="FF000000"/>
        <rFont val="Calibri"/>
        <family val="2"/>
        <charset val="238"/>
      </rPr>
      <t>" / wewnątrz budynku gospodarczego / wiata / konstrukcja na gruncie / na zewnątrz budynku</t>
    </r>
  </si>
  <si>
    <r>
      <t xml:space="preserve">dotyczy </t>
    </r>
    <r>
      <rPr>
        <b/>
        <sz val="12"/>
        <color rgb="FF000000"/>
        <rFont val="Calibri"/>
        <family val="2"/>
        <charset val="238"/>
      </rPr>
      <t xml:space="preserve">tylko pełnej optymalizacji, </t>
    </r>
    <r>
      <rPr>
        <sz val="12"/>
        <color rgb="FF000000"/>
        <rFont val="Calibri"/>
        <family val="2"/>
        <charset val="238"/>
      </rPr>
      <t>jeśli brak, pozostaw puste</t>
    </r>
  </si>
  <si>
    <t>adres email projektanta / instalatora odpowiedzialnego</t>
  </si>
  <si>
    <t>numer telefonu projektanta / inst. odpowiedzialnego</t>
  </si>
  <si>
    <t>Numer NIP do faktury</t>
  </si>
  <si>
    <t>adres email do faktury</t>
  </si>
  <si>
    <t>2. Odeślij do opracowania projektu wg. instrukcji na stronie</t>
  </si>
  <si>
    <t>kliknij obok w komórce B46 aby wybrać z listy. Sprawdź wytyczne dla akumulatorów na stronie www.</t>
  </si>
  <si>
    <t>punkt odbiorczy: falownik</t>
  </si>
  <si>
    <t>złącze: przyłącze od Operatora (punkt rozdziału stron)</t>
  </si>
  <si>
    <r>
      <t>1. B.52.4 instalacja 3-faz, przewód</t>
    </r>
    <r>
      <rPr>
        <b/>
        <sz val="12"/>
        <color rgb="FFFF0000"/>
        <rFont val="Calibri"/>
        <family val="2"/>
        <charset val="238"/>
      </rPr>
      <t xml:space="preserve"> YKY / YDY</t>
    </r>
    <r>
      <rPr>
        <sz val="12"/>
        <color rgb="FFFF0000"/>
        <rFont val="Calibri"/>
        <family val="2"/>
        <charset val="238"/>
      </rPr>
      <t>, 5 lub 4 żyły Cu, ułożenie w peszlu (tabela dla</t>
    </r>
    <r>
      <rPr>
        <b/>
        <sz val="12"/>
        <color rgb="FFFF0000"/>
        <rFont val="Calibri"/>
        <family val="2"/>
        <charset val="238"/>
      </rPr>
      <t xml:space="preserve"> obliczeń domyślnych</t>
    </r>
    <r>
      <rPr>
        <sz val="12"/>
        <color rgb="FFFF0000"/>
        <rFont val="Calibri"/>
        <family val="2"/>
        <charset val="238"/>
      </rPr>
      <t xml:space="preserve">), po prawej: B.52.5 instalacja 3-faz, przewody typu </t>
    </r>
    <r>
      <rPr>
        <b/>
        <sz val="12"/>
        <color rgb="FFFF0000"/>
        <rFont val="Calibri"/>
        <family val="2"/>
        <charset val="238"/>
      </rPr>
      <t>YKXS</t>
    </r>
  </si>
  <si>
    <t>2. B.52.2: inst. 1-faz, przewód YKY / YDY, 5 lub 4 żyły Cu, po prawej B.52.3: inst. 1-faz przewody typu YKXS</t>
  </si>
  <si>
    <t>4. B.52.12 ułożenie E, F, G, przewód typu YKXS Cu, po prawej: B.52.13 żyły aluminiowe</t>
  </si>
  <si>
    <t>3. B.52.10 ułożenie E, F, G, przewód typu YKY Cu, po prawej: B.52.11 żyły aluminiowe</t>
  </si>
  <si>
    <r>
      <t xml:space="preserve">(nie edytujemy bez potrzeby - pole obliczeniowe dla falownika 3 faz - wyliczenie tylko ze względu na obciążalność temperaturową dla określonego rodzaju przewodu: YKY/YDY i </t>
    </r>
    <r>
      <rPr>
        <b/>
        <sz val="12"/>
        <color rgb="FF000000"/>
        <rFont val="Calibri"/>
        <family val="2"/>
        <charset val="238"/>
      </rPr>
      <t>sposobu ułożenia B2 wg. tabeli B.5.24 (norma HD 60364-5-52:2011),</t>
    </r>
    <r>
      <rPr>
        <sz val="12"/>
        <color rgb="FF000000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prawidłowe</t>
    </r>
    <r>
      <rPr>
        <sz val="12"/>
        <color rgb="FF000000"/>
        <rFont val="Calibri"/>
        <family val="2"/>
        <charset val="238"/>
      </rPr>
      <t xml:space="preserve"> tylko dla wyłączników instalacyjnych o charakterystyce </t>
    </r>
    <r>
      <rPr>
        <b/>
        <sz val="12"/>
        <color rgb="FF000000"/>
        <rFont val="Calibri"/>
        <family val="2"/>
        <charset val="238"/>
      </rPr>
      <t>B, C, D</t>
    </r>
    <r>
      <rPr>
        <sz val="12"/>
        <color rgb="FF000000"/>
        <rFont val="Calibri"/>
        <family val="2"/>
        <charset val="238"/>
      </rPr>
      <t xml:space="preserve"> oraz wkładek</t>
    </r>
    <r>
      <rPr>
        <b/>
        <sz val="12"/>
        <color rgb="FF000000"/>
        <rFont val="Calibri"/>
        <family val="2"/>
        <charset val="238"/>
      </rPr>
      <t xml:space="preserve"> topikowych &gt; 13A. Nadpisz</t>
    </r>
    <r>
      <rPr>
        <sz val="12"/>
        <color rgb="FF000000"/>
        <rFont val="Calibri"/>
        <family val="2"/>
        <charset val="238"/>
      </rPr>
      <t xml:space="preserve"> w przypadku innego wariantu ułożenia.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</si>
</sst>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rgb="FF000000"/>
      <name val="Calibri"/>
      <family val="2"/>
      <charset val="238"/>
    </font>
    <font>
      <sz val="11"/>
      <color rgb="FFFF0000"/>
      <name val="Calibri"/>
      <family val="2"/>
      <charset val="238"/>
    </font>
    <font>
      <sz val="11"/>
      <color rgb="FF006100"/>
      <name val="Calibri"/>
      <family val="2"/>
      <charset val="238"/>
    </font>
    <font>
      <sz val="11"/>
      <color rgb="FF000000"/>
      <name val="Arial"/>
      <family val="2"/>
      <charset val="238"/>
    </font>
    <font>
      <sz val="12"/>
      <color rgb="FF000000"/>
      <name val="Arial Narrow"/>
      <family val="2"/>
      <charset val="238"/>
    </font>
    <font>
      <sz val="12"/>
      <color rgb="FF000000"/>
      <name val="Calibri"/>
      <family val="2"/>
      <charset val="238"/>
    </font>
    <font>
      <sz val="12"/>
      <color rgb="FFFF0000"/>
      <name val="Calibri"/>
      <family val="2"/>
      <charset val="238"/>
    </font>
    <font>
      <b/>
      <sz val="11"/>
      <color rgb="FFFF0000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sz val="12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rgb="FF222222"/>
      <name val="Calibri"/>
      <family val="2"/>
      <charset val="238"/>
    </font>
    <font>
      <sz val="12"/>
      <color rgb="FF000000"/>
      <name val="Calibri"/>
      <family val="2"/>
      <charset val="238"/>
      <scheme val="minor"/>
    </font>
    <font>
      <sz val="12"/>
      <color theme="1"/>
      <name val="Calibri"/>
      <family val="2"/>
      <charset val="238"/>
    </font>
    <font>
      <u/>
      <sz val="12"/>
      <color theme="10"/>
      <name val="Calibri"/>
      <family val="2"/>
      <charset val="238"/>
    </font>
    <font>
      <sz val="11"/>
      <name val="Calibri"/>
      <family val="2"/>
      <charset val="238"/>
    </font>
    <font>
      <b/>
      <sz val="12"/>
      <color rgb="FFFF0000"/>
      <name val="Calibri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C6EFCE"/>
        <bgColor rgb="FFD7E4BD"/>
      </patternFill>
    </fill>
    <fill>
      <patternFill patternType="solid">
        <fgColor rgb="FFFFFF00"/>
        <bgColor rgb="FFFFFF00"/>
      </patternFill>
    </fill>
    <fill>
      <patternFill patternType="solid">
        <fgColor rgb="FFFFFFCC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D8E4BC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2" fillId="2" borderId="0" applyBorder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57">
    <xf numFmtId="0" fontId="0" fillId="0" borderId="0" xfId="0"/>
    <xf numFmtId="0" fontId="1" fillId="0" borderId="0" xfId="0" applyFont="1"/>
    <xf numFmtId="0" fontId="0" fillId="0" borderId="0" xfId="0" applyFont="1" applyAlignment="1">
      <alignment wrapText="1"/>
    </xf>
    <xf numFmtId="49" fontId="0" fillId="0" borderId="0" xfId="0" applyNumberFormat="1" applyAlignment="1">
      <alignment wrapText="1"/>
    </xf>
    <xf numFmtId="49" fontId="0" fillId="0" borderId="0" xfId="0" applyNumberFormat="1"/>
    <xf numFmtId="0" fontId="0" fillId="0" borderId="0" xfId="0"/>
    <xf numFmtId="0" fontId="3" fillId="0" borderId="0" xfId="0" applyFont="1"/>
    <xf numFmtId="49" fontId="0" fillId="0" borderId="0" xfId="0" applyNumberFormat="1" applyFont="1" applyAlignment="1">
      <alignment vertical="top" wrapText="1"/>
    </xf>
    <xf numFmtId="2" fontId="0" fillId="0" borderId="0" xfId="0" applyNumberFormat="1"/>
    <xf numFmtId="0" fontId="3" fillId="0" borderId="0" xfId="0" applyFont="1" applyAlignment="1">
      <alignment wrapText="1"/>
    </xf>
    <xf numFmtId="0" fontId="0" fillId="0" borderId="0" xfId="0" applyAlignment="1"/>
    <xf numFmtId="0" fontId="9" fillId="0" borderId="0" xfId="0" applyFont="1"/>
    <xf numFmtId="49" fontId="0" fillId="5" borderId="0" xfId="0" applyNumberFormat="1" applyFill="1"/>
    <xf numFmtId="0" fontId="1" fillId="3" borderId="0" xfId="0" applyFont="1" applyFill="1" applyAlignment="1"/>
    <xf numFmtId="0" fontId="0" fillId="0" borderId="0" xfId="0" applyFont="1" applyAlignment="1"/>
    <xf numFmtId="49" fontId="0" fillId="0" borderId="0" xfId="0" applyNumberFormat="1" applyAlignment="1"/>
    <xf numFmtId="0" fontId="4" fillId="0" borderId="0" xfId="0" applyFont="1" applyAlignment="1"/>
    <xf numFmtId="0" fontId="0" fillId="3" borderId="0" xfId="0" applyFont="1" applyFill="1" applyAlignment="1"/>
    <xf numFmtId="0" fontId="0" fillId="0" borderId="0" xfId="0" applyNumberFormat="1"/>
    <xf numFmtId="0" fontId="5" fillId="0" borderId="0" xfId="0" applyFont="1" applyAlignment="1">
      <alignment wrapText="1"/>
    </xf>
    <xf numFmtId="0" fontId="5" fillId="6" borderId="0" xfId="0" applyFont="1" applyFill="1" applyAlignment="1">
      <alignment wrapText="1"/>
    </xf>
    <xf numFmtId="0" fontId="5" fillId="0" borderId="0" xfId="0" applyFont="1"/>
    <xf numFmtId="0" fontId="12" fillId="0" borderId="0" xfId="0" applyFont="1" applyAlignment="1">
      <alignment horizontal="left"/>
    </xf>
    <xf numFmtId="0" fontId="6" fillId="0" borderId="1" xfId="0" applyFont="1" applyBorder="1"/>
    <xf numFmtId="0" fontId="0" fillId="0" borderId="0" xfId="0" applyNumberFormat="1" applyFill="1"/>
    <xf numFmtId="0" fontId="13" fillId="0" borderId="0" xfId="0" applyFont="1" applyAlignment="1"/>
    <xf numFmtId="0" fontId="8" fillId="0" borderId="0" xfId="3" applyFill="1"/>
    <xf numFmtId="0" fontId="6" fillId="0" borderId="1" xfId="0" applyFont="1" applyBorder="1" applyAlignment="1">
      <alignment wrapText="1"/>
    </xf>
    <xf numFmtId="0" fontId="6" fillId="0" borderId="0" xfId="0" applyFont="1"/>
    <xf numFmtId="3" fontId="5" fillId="0" borderId="0" xfId="0" applyNumberFormat="1" applyFont="1"/>
    <xf numFmtId="0" fontId="14" fillId="0" borderId="0" xfId="0" applyFont="1" applyAlignment="1">
      <alignment horizontal="left"/>
    </xf>
    <xf numFmtId="0" fontId="5" fillId="0" borderId="0" xfId="0" applyFont="1" applyFill="1"/>
    <xf numFmtId="0" fontId="5" fillId="0" borderId="0" xfId="0" applyFont="1" applyFill="1" applyAlignment="1">
      <alignment wrapText="1"/>
    </xf>
    <xf numFmtId="0" fontId="5" fillId="0" borderId="0" xfId="0" applyFont="1" applyAlignment="1"/>
    <xf numFmtId="0" fontId="5" fillId="3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5" fillId="0" borderId="0" xfId="0" applyFont="1" applyAlignment="1">
      <alignment horizontal="left"/>
    </xf>
    <xf numFmtId="0" fontId="15" fillId="0" borderId="0" xfId="2" applyFont="1" applyAlignment="1">
      <alignment horizontal="left"/>
    </xf>
    <xf numFmtId="49" fontId="5" fillId="0" borderId="0" xfId="0" applyNumberFormat="1" applyFont="1"/>
    <xf numFmtId="49" fontId="15" fillId="0" borderId="0" xfId="2" applyNumberFormat="1" applyFont="1" applyAlignment="1"/>
    <xf numFmtId="49" fontId="5" fillId="0" borderId="0" xfId="0" applyNumberFormat="1" applyFont="1" applyAlignment="1">
      <alignment horizontal="left"/>
    </xf>
    <xf numFmtId="0" fontId="6" fillId="0" borderId="0" xfId="0" applyFont="1" applyAlignment="1">
      <alignment wrapText="1"/>
    </xf>
    <xf numFmtId="0" fontId="5" fillId="6" borderId="0" xfId="0" applyFont="1" applyFill="1" applyAlignment="1">
      <alignment horizontal="left"/>
    </xf>
    <xf numFmtId="0" fontId="5" fillId="4" borderId="1" xfId="0" applyNumberFormat="1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0" borderId="0" xfId="0" applyFont="1" applyProtection="1"/>
    <xf numFmtId="0" fontId="5" fillId="0" borderId="0" xfId="0" applyFont="1" applyBorder="1"/>
    <xf numFmtId="0" fontId="11" fillId="0" borderId="0" xfId="0" applyFont="1" applyBorder="1" applyAlignment="1"/>
    <xf numFmtId="0" fontId="5" fillId="0" borderId="0" xfId="0" applyFont="1" applyBorder="1" applyAlignment="1"/>
    <xf numFmtId="0" fontId="0" fillId="0" borderId="0" xfId="0" applyAlignment="1">
      <alignment horizontal="left"/>
    </xf>
    <xf numFmtId="0" fontId="0" fillId="0" borderId="0" xfId="0" applyAlignment="1">
      <alignment wrapText="1"/>
    </xf>
    <xf numFmtId="49" fontId="0" fillId="0" borderId="0" xfId="0" applyNumberFormat="1" applyFill="1"/>
    <xf numFmtId="0" fontId="16" fillId="0" borderId="0" xfId="0" applyFont="1" applyAlignment="1"/>
    <xf numFmtId="0" fontId="6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</cellXfs>
  <cellStyles count="4">
    <cellStyle name="Excel Built-in Good" xfId="1" xr:uid="{00000000-0005-0000-0000-000000000000}"/>
    <cellStyle name="Hiperłącze" xfId="3" builtinId="8"/>
    <cellStyle name="Hiperłącze 2" xfId="2" xr:uid="{00000000-0005-0000-0000-000002000000}"/>
    <cellStyle name="Normalny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61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7E4B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6EFCE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8E4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2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553572</xdr:colOff>
      <xdr:row>54</xdr:row>
      <xdr:rowOff>2375</xdr:rowOff>
    </xdr:from>
    <xdr:to>
      <xdr:col>2</xdr:col>
      <xdr:colOff>3986893</xdr:colOff>
      <xdr:row>67</xdr:row>
      <xdr:rowOff>134524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72" y="17732482"/>
          <a:ext cx="10862821" cy="2785542"/>
        </a:xfrm>
        <a:prstGeom prst="rect">
          <a:avLst/>
        </a:prstGeom>
      </xdr:spPr>
    </xdr:pic>
    <xdr:clientData/>
  </xdr:twoCellAnchor>
  <xdr:twoCellAnchor editAs="oneCell">
    <xdr:from>
      <xdr:col>0</xdr:col>
      <xdr:colOff>325806</xdr:colOff>
      <xdr:row>143</xdr:row>
      <xdr:rowOff>168090</xdr:rowOff>
    </xdr:from>
    <xdr:to>
      <xdr:col>2</xdr:col>
      <xdr:colOff>299539</xdr:colOff>
      <xdr:row>191</xdr:row>
      <xdr:rowOff>17317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806" y="36036519"/>
          <a:ext cx="7403233" cy="9646369"/>
        </a:xfrm>
        <a:prstGeom prst="rect">
          <a:avLst/>
        </a:prstGeom>
      </xdr:spPr>
    </xdr:pic>
    <xdr:clientData/>
  </xdr:twoCellAnchor>
  <xdr:twoCellAnchor editAs="oneCell">
    <xdr:from>
      <xdr:col>2</xdr:col>
      <xdr:colOff>452557</xdr:colOff>
      <xdr:row>143</xdr:row>
      <xdr:rowOff>149678</xdr:rowOff>
    </xdr:from>
    <xdr:to>
      <xdr:col>4</xdr:col>
      <xdr:colOff>459947</xdr:colOff>
      <xdr:row>191</xdr:row>
      <xdr:rowOff>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2057" y="36018107"/>
          <a:ext cx="7015069" cy="9633857"/>
        </a:xfrm>
        <a:prstGeom prst="rect">
          <a:avLst/>
        </a:prstGeom>
      </xdr:spPr>
    </xdr:pic>
    <xdr:clientData/>
  </xdr:twoCellAnchor>
  <xdr:twoCellAnchor editAs="oneCell">
    <xdr:from>
      <xdr:col>0</xdr:col>
      <xdr:colOff>568245</xdr:colOff>
      <xdr:row>91</xdr:row>
      <xdr:rowOff>171288</xdr:rowOff>
    </xdr:from>
    <xdr:to>
      <xdr:col>2</xdr:col>
      <xdr:colOff>251034</xdr:colOff>
      <xdr:row>140</xdr:row>
      <xdr:rowOff>12239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45" y="25521395"/>
          <a:ext cx="7112289" cy="9746951"/>
        </a:xfrm>
        <a:prstGeom prst="rect">
          <a:avLst/>
        </a:prstGeom>
      </xdr:spPr>
    </xdr:pic>
    <xdr:clientData/>
  </xdr:twoCellAnchor>
  <xdr:twoCellAnchor editAs="oneCell">
    <xdr:from>
      <xdr:col>2</xdr:col>
      <xdr:colOff>394609</xdr:colOff>
      <xdr:row>91</xdr:row>
      <xdr:rowOff>61184</xdr:rowOff>
    </xdr:from>
    <xdr:to>
      <xdr:col>5</xdr:col>
      <xdr:colOff>0</xdr:colOff>
      <xdr:row>140</xdr:row>
      <xdr:rowOff>120253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4109" y="25411291"/>
          <a:ext cx="7184570" cy="9965069"/>
        </a:xfrm>
        <a:prstGeom prst="rect">
          <a:avLst/>
        </a:prstGeom>
      </xdr:spPr>
    </xdr:pic>
    <xdr:clientData/>
  </xdr:twoCellAnchor>
  <xdr:twoCellAnchor editAs="oneCell">
    <xdr:from>
      <xdr:col>0</xdr:col>
      <xdr:colOff>596347</xdr:colOff>
      <xdr:row>68</xdr:row>
      <xdr:rowOff>43186</xdr:rowOff>
    </xdr:from>
    <xdr:to>
      <xdr:col>2</xdr:col>
      <xdr:colOff>3944598</xdr:colOff>
      <xdr:row>87</xdr:row>
      <xdr:rowOff>147903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347" y="20630793"/>
          <a:ext cx="10777751" cy="3982753"/>
        </a:xfrm>
        <a:prstGeom prst="rect">
          <a:avLst/>
        </a:prstGeom>
      </xdr:spPr>
    </xdr:pic>
    <xdr:clientData/>
  </xdr:twoCellAnchor>
  <xdr:twoCellAnchor editAs="oneCell">
    <xdr:from>
      <xdr:col>0</xdr:col>
      <xdr:colOff>3620299</xdr:colOff>
      <xdr:row>283</xdr:row>
      <xdr:rowOff>136871</xdr:rowOff>
    </xdr:from>
    <xdr:to>
      <xdr:col>2</xdr:col>
      <xdr:colOff>3323903</xdr:colOff>
      <xdr:row>294</xdr:row>
      <xdr:rowOff>20891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0BA02D6-A097-4566-89EC-4E49DC485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0299" y="64580300"/>
          <a:ext cx="7133104" cy="2129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612322</xdr:colOff>
      <xdr:row>195</xdr:row>
      <xdr:rowOff>190500</xdr:rowOff>
    </xdr:from>
    <xdr:to>
      <xdr:col>2</xdr:col>
      <xdr:colOff>93635</xdr:colOff>
      <xdr:row>235</xdr:row>
      <xdr:rowOff>155862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2889A0B4-3C73-4F6C-9FC9-F788C5F0D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2322" y="47295955"/>
          <a:ext cx="6910813" cy="8278090"/>
        </a:xfrm>
        <a:prstGeom prst="rect">
          <a:avLst/>
        </a:prstGeom>
      </xdr:spPr>
    </xdr:pic>
    <xdr:clientData/>
  </xdr:twoCellAnchor>
  <xdr:twoCellAnchor editAs="oneCell">
    <xdr:from>
      <xdr:col>2</xdr:col>
      <xdr:colOff>537882</xdr:colOff>
      <xdr:row>196</xdr:row>
      <xdr:rowOff>35017</xdr:rowOff>
    </xdr:from>
    <xdr:to>
      <xdr:col>4</xdr:col>
      <xdr:colOff>394165</xdr:colOff>
      <xdr:row>235</xdr:row>
      <xdr:rowOff>71435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ABCCD621-B2CD-49EC-8991-E3140C142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67382" y="44612017"/>
          <a:ext cx="6880971" cy="7465919"/>
        </a:xfrm>
        <a:prstGeom prst="rect">
          <a:avLst/>
        </a:prstGeom>
      </xdr:spPr>
    </xdr:pic>
    <xdr:clientData/>
  </xdr:twoCellAnchor>
  <xdr:twoCellAnchor editAs="oneCell">
    <xdr:from>
      <xdr:col>0</xdr:col>
      <xdr:colOff>695325</xdr:colOff>
      <xdr:row>238</xdr:row>
      <xdr:rowOff>50489</xdr:rowOff>
    </xdr:from>
    <xdr:to>
      <xdr:col>2</xdr:col>
      <xdr:colOff>103909</xdr:colOff>
      <xdr:row>278</xdr:row>
      <xdr:rowOff>120415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9635C14-3255-4005-B2FE-164CA6D4D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95325" y="56092125"/>
          <a:ext cx="6838084" cy="8382654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238</xdr:row>
      <xdr:rowOff>180974</xdr:rowOff>
    </xdr:from>
    <xdr:to>
      <xdr:col>4</xdr:col>
      <xdr:colOff>376624</xdr:colOff>
      <xdr:row>278</xdr:row>
      <xdr:rowOff>76199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DDF78733-B505-4B95-AA15-85826DF62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039100" y="52949474"/>
          <a:ext cx="6815524" cy="7515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145671</xdr:colOff>
      <xdr:row>8</xdr:row>
      <xdr:rowOff>124476</xdr:rowOff>
    </xdr:from>
    <xdr:to>
      <xdr:col>42</xdr:col>
      <xdr:colOff>721977</xdr:colOff>
      <xdr:row>9</xdr:row>
      <xdr:rowOff>5371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149847" y="3194888"/>
          <a:ext cx="1820159" cy="766159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98688</xdr:colOff>
      <xdr:row>6</xdr:row>
      <xdr:rowOff>604609</xdr:rowOff>
    </xdr:from>
    <xdr:to>
      <xdr:col>40</xdr:col>
      <xdr:colOff>548214</xdr:colOff>
      <xdr:row>45</xdr:row>
      <xdr:rowOff>95374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6835" y="2229462"/>
          <a:ext cx="6937732" cy="93855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ocuments/arkusz_danych_1.22_-_uzgodnienia_ppoz_p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ne projektu"/>
      <sheetName val="1obliczenia"/>
      <sheetName val="obiekty - legenda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olwis.pl/nie-ma-kompatybilnych-zlaczek-solarnych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97"/>
  <sheetViews>
    <sheetView tabSelected="1" zoomScaleNormal="100" workbookViewId="0">
      <selection activeCell="B9" sqref="B9"/>
    </sheetView>
  </sheetViews>
  <sheetFormatPr defaultColWidth="8.7109375" defaultRowHeight="15.75" x14ac:dyDescent="0.25"/>
  <cols>
    <col min="1" max="1" width="55.140625" style="21" customWidth="1"/>
    <col min="2" max="2" width="56.28515625" style="21" customWidth="1"/>
    <col min="3" max="3" width="69.140625" style="21" customWidth="1"/>
    <col min="4" max="4" width="36" style="21" customWidth="1"/>
    <col min="5" max="16384" width="8.7109375" style="21"/>
  </cols>
  <sheetData>
    <row r="1" spans="1:3" x14ac:dyDescent="0.25">
      <c r="A1" s="54" t="s">
        <v>0</v>
      </c>
      <c r="B1" s="54"/>
      <c r="C1" s="54"/>
    </row>
    <row r="2" spans="1:3" x14ac:dyDescent="0.25">
      <c r="A2" s="28"/>
    </row>
    <row r="3" spans="1:3" x14ac:dyDescent="0.25">
      <c r="A3" s="28" t="s">
        <v>93</v>
      </c>
    </row>
    <row r="4" spans="1:3" x14ac:dyDescent="0.25">
      <c r="A4" s="28" t="s">
        <v>115</v>
      </c>
    </row>
    <row r="5" spans="1:3" x14ac:dyDescent="0.25">
      <c r="A5" s="28" t="s">
        <v>104</v>
      </c>
    </row>
    <row r="7" spans="1:3" x14ac:dyDescent="0.25">
      <c r="A7" s="21" t="s">
        <v>1</v>
      </c>
      <c r="B7" s="21" t="s">
        <v>2</v>
      </c>
      <c r="C7" s="21" t="s">
        <v>3</v>
      </c>
    </row>
    <row r="8" spans="1:3" x14ac:dyDescent="0.25">
      <c r="A8" s="55" t="s">
        <v>4</v>
      </c>
      <c r="B8" s="55"/>
    </row>
    <row r="9" spans="1:3" x14ac:dyDescent="0.25">
      <c r="A9" s="21" t="s">
        <v>5</v>
      </c>
    </row>
    <row r="10" spans="1:3" x14ac:dyDescent="0.25">
      <c r="A10" s="21" t="s">
        <v>6</v>
      </c>
      <c r="B10" s="29"/>
    </row>
    <row r="11" spans="1:3" x14ac:dyDescent="0.25">
      <c r="A11" s="21" t="s">
        <v>7</v>
      </c>
      <c r="B11" s="30"/>
    </row>
    <row r="12" spans="1:3" x14ac:dyDescent="0.25">
      <c r="A12" s="21" t="s">
        <v>8</v>
      </c>
      <c r="B12" s="31"/>
    </row>
    <row r="13" spans="1:3" ht="33" customHeight="1" x14ac:dyDescent="0.25">
      <c r="A13" s="19" t="s">
        <v>9</v>
      </c>
      <c r="B13" s="32"/>
      <c r="C13" s="21" t="s">
        <v>10</v>
      </c>
    </row>
    <row r="14" spans="1:3" ht="33.75" customHeight="1" x14ac:dyDescent="0.25">
      <c r="A14" s="21" t="s">
        <v>106</v>
      </c>
      <c r="B14" s="20" t="s">
        <v>11</v>
      </c>
      <c r="C14" s="19" t="s">
        <v>12</v>
      </c>
    </row>
    <row r="15" spans="1:3" ht="47.25" customHeight="1" x14ac:dyDescent="0.25">
      <c r="A15" s="19" t="s">
        <v>13</v>
      </c>
      <c r="B15" s="19"/>
      <c r="C15" s="19" t="s">
        <v>82</v>
      </c>
    </row>
    <row r="16" spans="1:3" ht="77.25" customHeight="1" x14ac:dyDescent="0.25">
      <c r="A16" s="19" t="s">
        <v>107</v>
      </c>
      <c r="B16" s="20" t="s">
        <v>14</v>
      </c>
      <c r="C16" s="19" t="s">
        <v>83</v>
      </c>
    </row>
    <row r="17" spans="1:3" x14ac:dyDescent="0.25">
      <c r="A17" s="21" t="s">
        <v>15</v>
      </c>
      <c r="B17" s="33"/>
      <c r="C17" s="19" t="s">
        <v>16</v>
      </c>
    </row>
    <row r="18" spans="1:3" x14ac:dyDescent="0.25">
      <c r="A18" s="21" t="s">
        <v>17</v>
      </c>
      <c r="B18" s="33"/>
      <c r="C18" s="19" t="s">
        <v>16</v>
      </c>
    </row>
    <row r="19" spans="1:3" ht="48" customHeight="1" x14ac:dyDescent="0.25">
      <c r="A19" s="19" t="s">
        <v>18</v>
      </c>
      <c r="B19" s="19" t="s">
        <v>19</v>
      </c>
      <c r="C19" s="19" t="s">
        <v>20</v>
      </c>
    </row>
    <row r="20" spans="1:3" ht="51" customHeight="1" x14ac:dyDescent="0.25">
      <c r="A20" s="19" t="s">
        <v>21</v>
      </c>
      <c r="B20" s="20" t="s">
        <v>19</v>
      </c>
      <c r="C20" s="19" t="s">
        <v>22</v>
      </c>
    </row>
    <row r="21" spans="1:3" x14ac:dyDescent="0.25">
      <c r="A21" s="34" t="s">
        <v>23</v>
      </c>
      <c r="B21" s="35"/>
    </row>
    <row r="22" spans="1:3" x14ac:dyDescent="0.25">
      <c r="A22" s="21" t="s">
        <v>24</v>
      </c>
      <c r="B22" s="30"/>
    </row>
    <row r="23" spans="1:3" x14ac:dyDescent="0.25">
      <c r="A23" s="21" t="s">
        <v>25</v>
      </c>
      <c r="B23" s="36"/>
    </row>
    <row r="24" spans="1:3" s="19" customFormat="1" ht="31.5" customHeight="1" x14ac:dyDescent="0.25">
      <c r="A24" s="19" t="s">
        <v>26</v>
      </c>
      <c r="B24" s="30"/>
    </row>
    <row r="25" spans="1:3" x14ac:dyDescent="0.25">
      <c r="A25" s="21" t="s">
        <v>113</v>
      </c>
      <c r="B25" s="22"/>
      <c r="C25" s="21" t="s">
        <v>75</v>
      </c>
    </row>
    <row r="26" spans="1:3" ht="31.5" x14ac:dyDescent="0.25">
      <c r="A26" s="21" t="s">
        <v>114</v>
      </c>
      <c r="B26" s="37"/>
      <c r="C26" s="19" t="s">
        <v>27</v>
      </c>
    </row>
    <row r="27" spans="1:3" ht="31.5" x14ac:dyDescent="0.25">
      <c r="A27" s="19" t="s">
        <v>28</v>
      </c>
      <c r="B27" s="38"/>
      <c r="C27" s="19" t="s">
        <v>29</v>
      </c>
    </row>
    <row r="28" spans="1:3" ht="31.5" x14ac:dyDescent="0.25">
      <c r="A28" s="19" t="s">
        <v>30</v>
      </c>
      <c r="B28" s="38"/>
      <c r="C28" s="19" t="s">
        <v>29</v>
      </c>
    </row>
    <row r="29" spans="1:3" ht="31.5" x14ac:dyDescent="0.25">
      <c r="A29" s="21" t="s">
        <v>111</v>
      </c>
      <c r="B29" s="39"/>
      <c r="C29" s="19" t="s">
        <v>31</v>
      </c>
    </row>
    <row r="30" spans="1:3" x14ac:dyDescent="0.25">
      <c r="A30" s="21" t="s">
        <v>112</v>
      </c>
      <c r="B30" s="38"/>
      <c r="C30" s="21" t="s">
        <v>32</v>
      </c>
    </row>
    <row r="31" spans="1:3" x14ac:dyDescent="0.25">
      <c r="A31" s="21" t="s">
        <v>33</v>
      </c>
      <c r="B31" s="30"/>
      <c r="C31" s="19" t="s">
        <v>76</v>
      </c>
    </row>
    <row r="32" spans="1:3" x14ac:dyDescent="0.25">
      <c r="A32" s="21" t="s">
        <v>34</v>
      </c>
      <c r="B32" s="30"/>
      <c r="C32" s="21" t="s">
        <v>35</v>
      </c>
    </row>
    <row r="33" spans="1:4" ht="31.5" customHeight="1" x14ac:dyDescent="0.25">
      <c r="A33" s="21" t="s">
        <v>36</v>
      </c>
      <c r="B33" s="40"/>
      <c r="C33" s="19" t="s">
        <v>77</v>
      </c>
    </row>
    <row r="34" spans="1:4" x14ac:dyDescent="0.25">
      <c r="A34" s="21" t="s">
        <v>37</v>
      </c>
      <c r="B34" s="40"/>
    </row>
    <row r="35" spans="1:4" ht="30" hidden="1" x14ac:dyDescent="0.25">
      <c r="A35" s="5" t="s">
        <v>38</v>
      </c>
      <c r="B35" s="49"/>
      <c r="C35" s="50" t="s">
        <v>39</v>
      </c>
    </row>
    <row r="36" spans="1:4" x14ac:dyDescent="0.25">
      <c r="A36" s="21" t="s">
        <v>40</v>
      </c>
      <c r="B36" s="40"/>
    </row>
    <row r="37" spans="1:4" ht="29.25" customHeight="1" x14ac:dyDescent="0.25">
      <c r="A37" s="21" t="s">
        <v>41</v>
      </c>
      <c r="B37" s="36"/>
      <c r="C37" s="41" t="s">
        <v>108</v>
      </c>
    </row>
    <row r="38" spans="1:4" ht="47.25" x14ac:dyDescent="0.25">
      <c r="A38" s="21" t="s">
        <v>42</v>
      </c>
      <c r="B38" s="36"/>
      <c r="C38" s="19" t="s">
        <v>109</v>
      </c>
    </row>
    <row r="39" spans="1:4" x14ac:dyDescent="0.25">
      <c r="A39" s="21" t="s">
        <v>43</v>
      </c>
      <c r="B39" s="36"/>
      <c r="C39" s="19" t="s">
        <v>44</v>
      </c>
    </row>
    <row r="40" spans="1:4" x14ac:dyDescent="0.25">
      <c r="A40" s="21" t="s">
        <v>45</v>
      </c>
      <c r="B40" s="38"/>
      <c r="C40" s="21" t="s">
        <v>78</v>
      </c>
    </row>
    <row r="41" spans="1:4" hidden="1" x14ac:dyDescent="0.25">
      <c r="A41" s="21" t="s">
        <v>46</v>
      </c>
      <c r="B41" s="4"/>
      <c r="C41" s="1" t="s">
        <v>47</v>
      </c>
      <c r="D41" s="26" t="s">
        <v>48</v>
      </c>
    </row>
    <row r="42" spans="1:4" ht="47.25" customHeight="1" x14ac:dyDescent="0.25">
      <c r="A42" s="21" t="s">
        <v>49</v>
      </c>
      <c r="B42" s="38"/>
      <c r="C42" s="19" t="s">
        <v>80</v>
      </c>
    </row>
    <row r="43" spans="1:4" ht="32.25" customHeight="1" x14ac:dyDescent="0.25">
      <c r="A43" s="21" t="s">
        <v>50</v>
      </c>
      <c r="B43" s="38"/>
      <c r="C43" s="19" t="s">
        <v>51</v>
      </c>
    </row>
    <row r="44" spans="1:4" x14ac:dyDescent="0.25">
      <c r="A44" s="21" t="s">
        <v>52</v>
      </c>
      <c r="B44" s="36"/>
      <c r="C44" s="21" t="s">
        <v>110</v>
      </c>
    </row>
    <row r="45" spans="1:4" x14ac:dyDescent="0.25">
      <c r="A45" s="21" t="s">
        <v>92</v>
      </c>
      <c r="B45" s="30"/>
      <c r="C45" s="21" t="s">
        <v>85</v>
      </c>
    </row>
    <row r="46" spans="1:4" ht="31.5" x14ac:dyDescent="0.25">
      <c r="A46" s="21" t="s">
        <v>81</v>
      </c>
      <c r="B46" s="42" t="s">
        <v>87</v>
      </c>
      <c r="C46" s="19" t="s">
        <v>116</v>
      </c>
    </row>
    <row r="47" spans="1:4" ht="31.5" x14ac:dyDescent="0.25">
      <c r="A47" s="21" t="s">
        <v>53</v>
      </c>
      <c r="B47" s="38"/>
      <c r="C47" s="19" t="s">
        <v>54</v>
      </c>
    </row>
    <row r="48" spans="1:4" ht="18.75" customHeight="1" x14ac:dyDescent="0.25">
      <c r="A48" s="21" t="s">
        <v>55</v>
      </c>
      <c r="B48" s="36"/>
      <c r="C48" s="19" t="s">
        <v>79</v>
      </c>
    </row>
    <row r="49" spans="1:3" ht="31.5" customHeight="1" x14ac:dyDescent="0.25">
      <c r="A49" s="19" t="s">
        <v>95</v>
      </c>
      <c r="B49" s="30"/>
      <c r="C49" s="19" t="s">
        <v>96</v>
      </c>
    </row>
    <row r="50" spans="1:3" ht="24.75" customHeight="1" x14ac:dyDescent="0.25">
      <c r="A50" s="21" t="s">
        <v>94</v>
      </c>
      <c r="B50" s="30"/>
      <c r="C50" s="19" t="s">
        <v>97</v>
      </c>
    </row>
    <row r="51" spans="1:3" ht="37.5" customHeight="1" x14ac:dyDescent="0.25">
      <c r="A51" s="19" t="s">
        <v>99</v>
      </c>
      <c r="B51" s="30"/>
      <c r="C51" s="19" t="s">
        <v>98</v>
      </c>
    </row>
    <row r="52" spans="1:3" ht="47.25" x14ac:dyDescent="0.25">
      <c r="A52" s="23" t="s">
        <v>84</v>
      </c>
      <c r="B52" s="43">
        <f>'1obliczenia'!AI2</f>
        <v>6</v>
      </c>
      <c r="C52" s="19" t="s">
        <v>105</v>
      </c>
    </row>
    <row r="53" spans="1:3" ht="97.5" customHeight="1" x14ac:dyDescent="0.25">
      <c r="A53" s="27" t="s">
        <v>100</v>
      </c>
      <c r="B53" s="44" t="str">
        <f>'1obliczenia'!$AJ$2</f>
        <v>1,5 mm2 w ułożeniu B2 wg. Tablicy B.52.4</v>
      </c>
      <c r="C53" s="19" t="s">
        <v>123</v>
      </c>
    </row>
    <row r="54" spans="1:3" x14ac:dyDescent="0.25">
      <c r="A54" s="45"/>
    </row>
    <row r="72" spans="4:4" x14ac:dyDescent="0.25">
      <c r="D72" s="46"/>
    </row>
    <row r="88" spans="1:3" ht="21" customHeight="1" x14ac:dyDescent="0.25"/>
    <row r="90" spans="1:3" x14ac:dyDescent="0.25">
      <c r="A90" s="53" t="s">
        <v>119</v>
      </c>
      <c r="B90" s="53"/>
      <c r="C90" s="53"/>
    </row>
    <row r="93" spans="1:3" ht="18.75" customHeight="1" x14ac:dyDescent="0.25">
      <c r="B93" s="56"/>
      <c r="C93" s="56"/>
    </row>
    <row r="94" spans="1:3" ht="15" customHeight="1" x14ac:dyDescent="0.25">
      <c r="B94" s="47"/>
      <c r="C94" s="47"/>
    </row>
    <row r="95" spans="1:3" ht="15" customHeight="1" x14ac:dyDescent="0.25">
      <c r="B95" s="47"/>
      <c r="C95" s="47"/>
    </row>
    <row r="96" spans="1:3" ht="15" customHeight="1" x14ac:dyDescent="0.25">
      <c r="B96" s="47"/>
      <c r="C96" s="47"/>
    </row>
    <row r="97" spans="2:3" ht="15" customHeight="1" x14ac:dyDescent="0.25">
      <c r="B97" s="47"/>
      <c r="C97" s="47"/>
    </row>
    <row r="98" spans="2:3" ht="15" customHeight="1" x14ac:dyDescent="0.25">
      <c r="B98" s="47"/>
      <c r="C98" s="47"/>
    </row>
    <row r="99" spans="2:3" ht="15" customHeight="1" x14ac:dyDescent="0.25">
      <c r="B99" s="47"/>
      <c r="C99" s="47"/>
    </row>
    <row r="100" spans="2:3" ht="15" customHeight="1" x14ac:dyDescent="0.25">
      <c r="B100" s="47"/>
      <c r="C100" s="47"/>
    </row>
    <row r="101" spans="2:3" ht="15" customHeight="1" x14ac:dyDescent="0.25">
      <c r="B101" s="47"/>
      <c r="C101" s="47"/>
    </row>
    <row r="102" spans="2:3" ht="15" customHeight="1" x14ac:dyDescent="0.25">
      <c r="B102" s="47"/>
      <c r="C102" s="47"/>
    </row>
    <row r="103" spans="2:3" ht="15" customHeight="1" x14ac:dyDescent="0.25">
      <c r="B103" s="47"/>
      <c r="C103" s="47"/>
    </row>
    <row r="104" spans="2:3" x14ac:dyDescent="0.25">
      <c r="B104" s="48"/>
      <c r="C104" s="48"/>
    </row>
    <row r="105" spans="2:3" x14ac:dyDescent="0.25">
      <c r="B105" s="48"/>
      <c r="C105" s="48"/>
    </row>
    <row r="106" spans="2:3" x14ac:dyDescent="0.25">
      <c r="B106" s="48"/>
      <c r="C106" s="48"/>
    </row>
    <row r="107" spans="2:3" x14ac:dyDescent="0.25">
      <c r="B107" s="48"/>
      <c r="C107" s="48"/>
    </row>
    <row r="108" spans="2:3" x14ac:dyDescent="0.25">
      <c r="B108" s="48"/>
      <c r="C108" s="48"/>
    </row>
    <row r="109" spans="2:3" x14ac:dyDescent="0.25">
      <c r="B109" s="48"/>
      <c r="C109" s="48"/>
    </row>
    <row r="110" spans="2:3" x14ac:dyDescent="0.25">
      <c r="B110" s="48"/>
      <c r="C110" s="48"/>
    </row>
    <row r="111" spans="2:3" x14ac:dyDescent="0.25">
      <c r="B111" s="48"/>
      <c r="C111" s="48"/>
    </row>
    <row r="112" spans="2:3" x14ac:dyDescent="0.25">
      <c r="B112" s="48"/>
      <c r="C112" s="48"/>
    </row>
    <row r="142" spans="1:3" x14ac:dyDescent="0.25">
      <c r="A142" s="53" t="s">
        <v>120</v>
      </c>
      <c r="B142" s="53"/>
      <c r="C142" s="53"/>
    </row>
    <row r="194" spans="1:3" x14ac:dyDescent="0.25">
      <c r="A194" s="53" t="s">
        <v>122</v>
      </c>
      <c r="B194" s="53"/>
      <c r="C194" s="53"/>
    </row>
    <row r="238" spans="1:3" x14ac:dyDescent="0.25">
      <c r="A238" s="53" t="s">
        <v>121</v>
      </c>
      <c r="B238" s="53"/>
      <c r="C238" s="53"/>
    </row>
    <row r="296" spans="2:2" x14ac:dyDescent="0.25">
      <c r="B296" s="21" t="s">
        <v>118</v>
      </c>
    </row>
    <row r="297" spans="2:2" x14ac:dyDescent="0.25">
      <c r="B297" s="21" t="s">
        <v>117</v>
      </c>
    </row>
  </sheetData>
  <mergeCells count="7">
    <mergeCell ref="A194:C194"/>
    <mergeCell ref="A238:C238"/>
    <mergeCell ref="A142:C142"/>
    <mergeCell ref="A1:C1"/>
    <mergeCell ref="A8:B8"/>
    <mergeCell ref="B93:C93"/>
    <mergeCell ref="A90:C90"/>
  </mergeCells>
  <hyperlinks>
    <hyperlink ref="D41" r:id="rId1" xr:uid="{00000000-0004-0000-0000-000001000000}"/>
  </hyperlinks>
  <pageMargins left="0.7" right="0.7" top="0.75" bottom="0.75" header="0.51180555555555496" footer="0.51180555555555496"/>
  <pageSetup paperSize="9" firstPageNumber="0" orientation="portrait" horizontalDpi="300" verticalDpi="3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000-000000000000}">
          <x14:formula1>
            <xm:f>'obiekty - legenda'!$F$2:$F$3</xm:f>
          </x14:formula1>
          <xm:sqref>B19</xm:sqref>
        </x14:dataValidation>
        <x14:dataValidation type="list" allowBlank="1" showInputMessage="1" showErrorMessage="1" xr:uid="{00000000-0002-0000-0000-000001000000}">
          <x14:formula1>
            <xm:f>'obiekty - legenda'!$C$2:$C$5</xm:f>
          </x14:formula1>
          <xm:sqref>B14</xm:sqref>
        </x14:dataValidation>
        <x14:dataValidation type="list" allowBlank="1" showInputMessage="1" showErrorMessage="1" xr:uid="{00000000-0002-0000-0000-000002000000}">
          <x14:formula1>
            <xm:f>'C:\Users\HP\Documents\[arkusz_danych_1.22_-_uzgodnienia_ppoz_pv.xlsx]obiekty - legenda'!#REF!</xm:f>
          </x14:formula1>
          <xm:sqref>B14</xm:sqref>
        </x14:dataValidation>
        <x14:dataValidation type="list" allowBlank="1" showInputMessage="1" showErrorMessage="1" xr:uid="{00000000-0002-0000-0000-000003000000}">
          <x14:formula1>
            <xm:f>'obiekty - legenda'!$E$2:$E$3</xm:f>
          </x14:formula1>
          <xm:sqref>B20</xm:sqref>
        </x14:dataValidation>
        <x14:dataValidation type="list" allowBlank="1" showInputMessage="1" showErrorMessage="1" xr:uid="{00000000-0002-0000-0000-000004000000}">
          <x14:formula1>
            <xm:f>'obiekty - legenda'!$D$2:$D$4</xm:f>
          </x14:formula1>
          <xm:sqref>B16</xm:sqref>
        </x14:dataValidation>
        <x14:dataValidation type="list" showInputMessage="1" showErrorMessage="1" xr:uid="{00000000-0002-0000-0000-000005000000}">
          <x14:formula1>
            <xm:f>'obiekty - legenda'!$G$2:$G$6</xm:f>
          </x14:formula1>
          <xm:sqref>B46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17"/>
  <sheetViews>
    <sheetView zoomScale="70" zoomScaleNormal="70" workbookViewId="0">
      <selection activeCell="AQ16" sqref="AQ16"/>
    </sheetView>
  </sheetViews>
  <sheetFormatPr defaultColWidth="8.7109375" defaultRowHeight="15" x14ac:dyDescent="0.25"/>
  <cols>
    <col min="1" max="1" width="37" customWidth="1"/>
    <col min="2" max="2" width="13" customWidth="1"/>
    <col min="4" max="4" width="8.85546875" hidden="1" customWidth="1"/>
    <col min="5" max="5" width="10.7109375" hidden="1" customWidth="1"/>
    <col min="6" max="6" width="12.42578125" hidden="1" customWidth="1"/>
    <col min="7" max="7" width="20.85546875" hidden="1" customWidth="1"/>
    <col min="8" max="8" width="12.5703125" hidden="1" customWidth="1"/>
    <col min="9" max="9" width="0" hidden="1" customWidth="1"/>
    <col min="10" max="10" width="8.85546875" hidden="1" customWidth="1"/>
    <col min="11" max="14" width="0" hidden="1" customWidth="1"/>
    <col min="15" max="15" width="11.85546875" hidden="1" customWidth="1"/>
    <col min="16" max="17" width="0" hidden="1" customWidth="1"/>
    <col min="18" max="18" width="6.42578125" hidden="1" customWidth="1"/>
    <col min="19" max="20" width="8.85546875" hidden="1" customWidth="1"/>
    <col min="21" max="22" width="0" hidden="1" customWidth="1"/>
    <col min="23" max="23" width="8.85546875" bestFit="1" customWidth="1"/>
    <col min="24" max="29" width="0" hidden="1" customWidth="1"/>
    <col min="30" max="30" width="22.7109375" hidden="1" customWidth="1"/>
    <col min="31" max="31" width="26.7109375" hidden="1" customWidth="1"/>
    <col min="32" max="35" width="8.85546875" bestFit="1" customWidth="1"/>
    <col min="37" max="37" width="8.7109375" style="5"/>
    <col min="38" max="38" width="9" style="5" customWidth="1"/>
    <col min="39" max="40" width="8.7109375" style="5"/>
    <col min="41" max="41" width="17.85546875" customWidth="1"/>
    <col min="42" max="42" width="18.7109375" customWidth="1"/>
    <col min="43" max="43" width="13.85546875" customWidth="1"/>
    <col min="44" max="44" width="20.42578125" customWidth="1"/>
    <col min="45" max="45" width="22.5703125" customWidth="1"/>
    <col min="46" max="46" width="15.7109375" customWidth="1"/>
    <col min="47" max="47" width="78.5703125" customWidth="1"/>
    <col min="48" max="48" width="30.28515625" customWidth="1"/>
    <col min="49" max="49" width="15.5703125" customWidth="1"/>
    <col min="50" max="50" width="13.140625" customWidth="1"/>
    <col min="51" max="51" width="17" customWidth="1"/>
    <col min="55" max="55" width="12.42578125" customWidth="1"/>
    <col min="56" max="56" width="9.85546875" customWidth="1"/>
    <col min="57" max="57" width="11" customWidth="1"/>
    <col min="58" max="58" width="10" customWidth="1"/>
  </cols>
  <sheetData>
    <row r="1" spans="1:55" s="14" customFormat="1" ht="15.75" x14ac:dyDescent="0.25">
      <c r="A1" s="13" t="s">
        <v>56</v>
      </c>
      <c r="C1" s="14" t="str">
        <f>'dane projektu'!A7</f>
        <v>zmienna</v>
      </c>
      <c r="W1" s="52" t="str">
        <f>'dane projektu'!A37</f>
        <v>moc maksymalna AC (wyjściowa falownika)</v>
      </c>
      <c r="AB1" s="15"/>
      <c r="AC1" s="10"/>
      <c r="AF1" s="14" t="s">
        <v>57</v>
      </c>
      <c r="AG1" s="14" t="s">
        <v>58</v>
      </c>
      <c r="AH1" s="14" t="s">
        <v>59</v>
      </c>
      <c r="AI1" s="14" t="s">
        <v>103</v>
      </c>
      <c r="AJ1" s="14" t="s">
        <v>101</v>
      </c>
      <c r="AK1" s="14" t="s">
        <v>60</v>
      </c>
      <c r="AM1" s="14" t="s">
        <v>72</v>
      </c>
      <c r="AN1" s="14" t="s">
        <v>73</v>
      </c>
      <c r="AO1" s="16"/>
      <c r="AW1" s="17"/>
      <c r="AX1" s="17"/>
      <c r="AZ1" s="10"/>
      <c r="BA1" s="25"/>
      <c r="BC1" s="18"/>
    </row>
    <row r="2" spans="1:55" s="4" customFormat="1" ht="51.75" customHeight="1" x14ac:dyDescent="0.25">
      <c r="C2" s="4" t="str">
        <f>'dane projektu'!B7</f>
        <v>wartość</v>
      </c>
      <c r="W2" s="4">
        <f>'dane projektu'!B37</f>
        <v>0</v>
      </c>
      <c r="AF2" s="4">
        <f>ROUND(AG2/(1.73*400*1),2)</f>
        <v>0</v>
      </c>
      <c r="AG2" s="4">
        <f>'dane projektu'!B37*1000</f>
        <v>0</v>
      </c>
      <c r="AH2" s="4">
        <f>'dane projektu'!B52</f>
        <v>6</v>
      </c>
      <c r="AI2" s="4">
        <f>IF(AF4&gt;=6,IF(AF4&gt;=10,IF(AF4&gt;=16,IF(AF4&gt;=20,IF(AF4&gt;=25,IF(AF4&gt;=32,IF(AF4&gt;=40,IF(AF4&gt;=50,IF(AF4&gt;=63,IF(AF4&gt;=80,IF(AF4&gt;=100,IF(AF4&gt;=125,IF(AF4&gt;=160,IF(AF4&gt;=200,IF(AF4&gt;=224,IF(AF4&gt;=250,IF(AF4&gt;=300,IF(AF4&gt;=315,IF(AF4&gt;=400,"wyliczyć odrębnie",400),315),300),250),224),200),160),125),100),80),63),50),40),32),25),20),16),10),6)</f>
        <v>6</v>
      </c>
      <c r="AJ2" s="4" t="str">
        <f>IF(AH2&gt;15,IF(AH2&gt;20,IF(AH2&gt;27,IF(AH2&gt;34,IF(AH2&gt;46,IF(AH2&gt;62,IF(AH2&gt;80,IF(AH2&gt;99,IF(AH2&gt;118,IF(AN2&gt;149,IF(AN2&gt;179,IF(AN2&gt;206,IF(AN2&gt;225,IF(AN2&gt;255,IF(AN2&gt;297,IF(AN2&gt;339,IF(AN2&gt;464,"wyliczyć odrębnie"),"300 mm2 w ułożeniu B2 wg. Tablicy B.52.4"),"240 mm2 w ułożeniu B2 wg. Tablicy B.52.4"),"185 mm2 w ułożeniu B2 wg. Tablicy B.52.4"),"150 mm2 w ułożeniu B2 wg. Tablicy B.52.4"),"120 mm2 w ułożeniu B2 wg. Tablicy B.52.4"),"95 mm2 w ułożeniu B2 wg. Tablicy B.52.4"),"70 mm2 w ułożeniu B2 wg. Tablicy B.52.4"),"50 mm2 w ułożeniu B2 wg. Tablicy B.52.4"),"35 mm2 w ułożeniu B2 wg. Tablicy B.52.4"),"25 mm2 w ułożeniu B2 wg. Tablicy B.52.4"),"16 mm2 w ułożeniu B2 wg. Tablicy B.52.4"),"10 mm2 w ułożeniu B2 wg. Tablicy B.52.4"),"6 mm2 w ułożeniu B2 wg. Tablicy B.52.4"),"4 mm2 w ułożeniu B2 wg. Tablicy B.52.4"),"2,5 mm2 w ułożeniu B2 wg. Tablicy B.52.4"),"1,5 mm2 w ułożeniu B2 wg. Tablicy B.52.4")</f>
        <v>1,5 mm2 w ułożeniu B2 wg. Tablicy B.52.4</v>
      </c>
      <c r="AK2" s="4" t="str">
        <f>'dane projektu'!B53</f>
        <v>1,5 mm2 w ułożeniu B2 wg. Tablicy B.52.4</v>
      </c>
      <c r="AL2" s="51"/>
      <c r="AM2" s="4">
        <f>1.45*AH2</f>
        <v>8.6999999999999993</v>
      </c>
      <c r="AN2" s="4">
        <f>AM2/1.45</f>
        <v>6</v>
      </c>
    </row>
    <row r="3" spans="1:55" s="18" customFormat="1" x14ac:dyDescent="0.25">
      <c r="AF3" s="18" t="s">
        <v>102</v>
      </c>
      <c r="AI3" s="24"/>
    </row>
    <row r="4" spans="1:55" x14ac:dyDescent="0.25">
      <c r="AF4" s="12">
        <f>AF2*1.11</f>
        <v>0</v>
      </c>
    </row>
    <row r="5" spans="1:55" x14ac:dyDescent="0.25">
      <c r="F5" t="s">
        <v>70</v>
      </c>
    </row>
    <row r="6" spans="1:55" x14ac:dyDescent="0.25">
      <c r="F6" s="1" t="s">
        <v>62</v>
      </c>
      <c r="AU6" s="6"/>
    </row>
    <row r="7" spans="1:55" ht="99" customHeight="1" x14ac:dyDescent="0.25">
      <c r="AU7" s="3"/>
      <c r="AV7" s="7"/>
      <c r="AX7" s="4"/>
    </row>
    <row r="8" spans="1:55" x14ac:dyDescent="0.25">
      <c r="AP8" s="5" t="s">
        <v>71</v>
      </c>
    </row>
    <row r="9" spans="1:55" ht="69.75" customHeight="1" x14ac:dyDescent="0.25">
      <c r="AO9" s="8"/>
      <c r="AU9" s="7"/>
      <c r="AV9" s="7"/>
      <c r="AX9" s="4"/>
    </row>
    <row r="10" spans="1:55" ht="70.5" customHeight="1" x14ac:dyDescent="0.25">
      <c r="AI10" s="8"/>
      <c r="AU10" s="7"/>
      <c r="AX10" s="4"/>
    </row>
    <row r="11" spans="1:55" x14ac:dyDescent="0.25">
      <c r="AV11" s="7"/>
    </row>
    <row r="13" spans="1:55" x14ac:dyDescent="0.25">
      <c r="AV13" s="6"/>
    </row>
    <row r="14" spans="1:55" x14ac:dyDescent="0.25">
      <c r="AR14" s="5"/>
      <c r="AV14" s="6"/>
    </row>
    <row r="15" spans="1:55" x14ac:dyDescent="0.25">
      <c r="AV15" s="6"/>
    </row>
    <row r="16" spans="1:55" x14ac:dyDescent="0.25">
      <c r="AV16" s="6"/>
    </row>
    <row r="17" spans="48:48" x14ac:dyDescent="0.25">
      <c r="AV17" s="6"/>
    </row>
  </sheetData>
  <sheetProtection algorithmName="SHA-512" hashValue="q7U2aUABT/9oueNjzKxXd+3SyXKeHj5rL3hW7JUYquMhKfnzgCPwFMzrigawESVdLL+rb0D997zlStGjFswNcw==" saltValue="wW53bcNjwCMNvjlpIKR4QA==" spinCount="100000" sheet="1" objects="1" scenarios="1"/>
  <pageMargins left="0.7" right="0.7" top="0.75" bottom="0.75" header="0.51180555555555496" footer="0.51180555555555496"/>
  <pageSetup paperSize="9" firstPageNumber="0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1:G12"/>
  <sheetViews>
    <sheetView topLeftCell="D1" zoomScaleNormal="100" workbookViewId="0">
      <selection activeCell="G2" sqref="G2:G6"/>
    </sheetView>
  </sheetViews>
  <sheetFormatPr defaultColWidth="8.7109375" defaultRowHeight="15" x14ac:dyDescent="0.25"/>
  <cols>
    <col min="3" max="3" width="52.42578125" customWidth="1"/>
    <col min="4" max="4" width="48.28515625" customWidth="1"/>
    <col min="5" max="5" width="30" customWidth="1"/>
    <col min="6" max="6" width="35.42578125" customWidth="1"/>
    <col min="7" max="7" width="19.85546875" customWidth="1"/>
  </cols>
  <sheetData>
    <row r="1" spans="3:7" x14ac:dyDescent="0.25">
      <c r="C1" t="s">
        <v>63</v>
      </c>
      <c r="D1" t="s">
        <v>64</v>
      </c>
      <c r="E1" t="s">
        <v>61</v>
      </c>
      <c r="F1" t="s">
        <v>74</v>
      </c>
      <c r="G1" s="11" t="s">
        <v>86</v>
      </c>
    </row>
    <row r="2" spans="3:7" x14ac:dyDescent="0.25">
      <c r="C2" s="6" t="s">
        <v>11</v>
      </c>
      <c r="D2" t="s">
        <v>14</v>
      </c>
      <c r="E2" t="s">
        <v>65</v>
      </c>
      <c r="F2" s="5" t="s">
        <v>65</v>
      </c>
      <c r="G2" t="s">
        <v>87</v>
      </c>
    </row>
    <row r="3" spans="3:7" ht="45" x14ac:dyDescent="0.25">
      <c r="C3" s="9" t="s">
        <v>66</v>
      </c>
      <c r="D3" s="2" t="s">
        <v>67</v>
      </c>
      <c r="E3" t="s">
        <v>19</v>
      </c>
      <c r="F3" s="5" t="s">
        <v>19</v>
      </c>
      <c r="G3" t="s">
        <v>88</v>
      </c>
    </row>
    <row r="4" spans="3:7" ht="30" x14ac:dyDescent="0.25">
      <c r="C4" s="6" t="s">
        <v>68</v>
      </c>
      <c r="D4" s="2" t="s">
        <v>69</v>
      </c>
      <c r="G4" t="s">
        <v>89</v>
      </c>
    </row>
    <row r="5" spans="3:7" x14ac:dyDescent="0.25">
      <c r="C5" s="6"/>
      <c r="G5" t="s">
        <v>90</v>
      </c>
    </row>
    <row r="6" spans="3:7" x14ac:dyDescent="0.25">
      <c r="C6" s="6"/>
      <c r="G6" t="s">
        <v>91</v>
      </c>
    </row>
    <row r="7" spans="3:7" x14ac:dyDescent="0.25">
      <c r="C7" s="6"/>
    </row>
    <row r="8" spans="3:7" x14ac:dyDescent="0.25">
      <c r="C8" s="6"/>
    </row>
    <row r="9" spans="3:7" x14ac:dyDescent="0.25">
      <c r="C9" s="6"/>
    </row>
    <row r="10" spans="3:7" ht="47.25" customHeight="1" x14ac:dyDescent="0.25">
      <c r="C10" s="9"/>
    </row>
    <row r="11" spans="3:7" ht="32.25" customHeight="1" x14ac:dyDescent="0.25">
      <c r="C11" s="9"/>
    </row>
    <row r="12" spans="3:7" x14ac:dyDescent="0.25">
      <c r="C12" s="6"/>
    </row>
  </sheetData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13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dane projektu</vt:lpstr>
      <vt:lpstr>1obliczenia</vt:lpstr>
      <vt:lpstr>obiekty - legenda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HP</dc:creator>
  <dc:description/>
  <cp:lastModifiedBy>HP</cp:lastModifiedBy>
  <cp:revision>3</cp:revision>
  <dcterms:created xsi:type="dcterms:W3CDTF">2006-09-22T13:37:51Z</dcterms:created>
  <dcterms:modified xsi:type="dcterms:W3CDTF">2023-11-27T14:41:21Z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